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381E69EE-C5E3-458B-82E9-9FF58CDBF81E}" xr6:coauthVersionLast="36" xr6:coauthVersionMax="36" xr10:uidLastSave="{00000000-0000-0000-0000-000000000000}"/>
  <bookViews>
    <workbookView xWindow="0" yWindow="0" windowWidth="23040" windowHeight="8964" xr2:uid="{C8203AD4-0238-4B50-A7B4-5471231137BC}"/>
  </bookViews>
  <sheets>
    <sheet name="דובאי" sheetId="6" r:id="rId1"/>
    <sheet name="ארהב - מרץ" sheetId="7" r:id="rId2"/>
    <sheet name="צרפת איטליה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8" l="1"/>
  <c r="B9" i="8"/>
  <c r="B7" i="8"/>
  <c r="B6" i="8"/>
  <c r="B8" i="8"/>
  <c r="B10" i="8"/>
  <c r="B5" i="8"/>
  <c r="B31" i="8"/>
  <c r="B30" i="8"/>
  <c r="B28" i="8"/>
  <c r="B29" i="8"/>
  <c r="B32" i="8"/>
  <c r="B33" i="8"/>
  <c r="B22" i="8" l="1"/>
  <c r="B20" i="8"/>
  <c r="B21" i="8"/>
  <c r="B19" i="8"/>
  <c r="B32" i="7"/>
  <c r="B31" i="7"/>
  <c r="B10" i="7" l="1"/>
  <c r="B9" i="7"/>
  <c r="B8" i="7"/>
  <c r="B7" i="7"/>
  <c r="B5" i="7"/>
  <c r="B6" i="7"/>
  <c r="B9" i="6"/>
</calcChain>
</file>

<file path=xl/sharedStrings.xml><?xml version="1.0" encoding="utf-8"?>
<sst xmlns="http://schemas.openxmlformats.org/spreadsheetml/2006/main" count="111" uniqueCount="65">
  <si>
    <t>פריט</t>
  </si>
  <si>
    <t>עלות - בשקלים</t>
  </si>
  <si>
    <t xml:space="preserve">הערות </t>
  </si>
  <si>
    <t>שירות VIP נתב"ג</t>
  </si>
  <si>
    <t>רכבים</t>
  </si>
  <si>
    <t xml:space="preserve">לינה </t>
  </si>
  <si>
    <t>הקרן הפנימית</t>
  </si>
  <si>
    <t>סה"כ הקרן הפנימית</t>
  </si>
  <si>
    <t>משרד רוה"מ (עלויות אבטחה)</t>
  </si>
  <si>
    <t>צלם</t>
  </si>
  <si>
    <t>ניו יורק</t>
  </si>
  <si>
    <t>אבטחה מקומית</t>
  </si>
  <si>
    <t>כרטיסי טיסה - מאבטחים</t>
  </si>
  <si>
    <t>וושינגטון</t>
  </si>
  <si>
    <t>כרטיסי טיסה מוטי גמיש</t>
  </si>
  <si>
    <t>כרטיסי טיסה הדר אבו</t>
  </si>
  <si>
    <t xml:space="preserve">כרטיסי טיסה השר ניר ברקת </t>
  </si>
  <si>
    <t>כרטיסי טיסה צחי דבוש</t>
  </si>
  <si>
    <t>משרד החוץ</t>
  </si>
  <si>
    <t>שעות נוספות לעובדי הקונסוליה</t>
  </si>
  <si>
    <t>כרטיסי טיסה השר ניר ברקת</t>
  </si>
  <si>
    <t xml:space="preserve">סה"כ ניו יורק </t>
  </si>
  <si>
    <t>סה"כ וושינגטון</t>
  </si>
  <si>
    <t>דובאי</t>
  </si>
  <si>
    <t>עלויות אבטחת השר לדובאי</t>
  </si>
  <si>
    <t>ארה"ב - מרץ 2024</t>
  </si>
  <si>
    <t xml:space="preserve">עלויות אבטחת השר לארה"ב </t>
  </si>
  <si>
    <t xml:space="preserve">צרפת איטליה </t>
  </si>
  <si>
    <t>עלויות אבטחת השר לצרפת ואיטליה</t>
  </si>
  <si>
    <t xml:space="preserve">כרטיסי טיסה רועי פישר </t>
  </si>
  <si>
    <t>כרטיסי טיסה מיטב חסון</t>
  </si>
  <si>
    <t xml:space="preserve">כרטיסי טיסה יפעת אלון פרל </t>
  </si>
  <si>
    <t>כרטיסי טיסה נתן צרור</t>
  </si>
  <si>
    <t>כרטיסי טיסה רועי פישר</t>
  </si>
  <si>
    <t>לוס אנג'לס</t>
  </si>
  <si>
    <t>כיבוד UCLA</t>
  </si>
  <si>
    <t>סה"כ לוס אנג'לס</t>
  </si>
  <si>
    <t>סן פרנסיסקו</t>
  </si>
  <si>
    <t>סה"כ סן פרנסיסקו</t>
  </si>
  <si>
    <t>הדפסות</t>
  </si>
  <si>
    <t>מתורגמן</t>
  </si>
  <si>
    <t>תגים לשולחן ולמשתתפים</t>
  </si>
  <si>
    <t>אבטחה מקומית ומעברי נשק</t>
  </si>
  <si>
    <t>חדר אח"מ בשדה"ת פריז</t>
  </si>
  <si>
    <t>ארוחת צהריים OECD</t>
  </si>
  <si>
    <t>פריז</t>
  </si>
  <si>
    <t>סה"כ פריז</t>
  </si>
  <si>
    <t>כרטיסי טיסה רן קיני</t>
  </si>
  <si>
    <t>כרטיסי טיסה יפעת אלון פרל</t>
  </si>
  <si>
    <t>כרטיסי טיסה משי סינואני</t>
  </si>
  <si>
    <t>דמי טיפול וביטול מוטי גמיש</t>
  </si>
  <si>
    <t>עלות הטיסה בסך 8,555.93 ₪ שולמה ע"י השר</t>
  </si>
  <si>
    <t>איטליה</t>
  </si>
  <si>
    <t xml:space="preserve">זר פרחים </t>
  </si>
  <si>
    <t>עלות הטיסות בסך 12,364.41 ₪ שולמה ע"י השר</t>
  </si>
  <si>
    <t xml:space="preserve">עלות הטיסות בסך 42,843.17 ₪ שולמה ע"י השר </t>
  </si>
  <si>
    <t>סה"כ איטליה</t>
  </si>
  <si>
    <t>לינה</t>
  </si>
  <si>
    <t>רכבות</t>
  </si>
  <si>
    <t>נוכח לילה</t>
  </si>
  <si>
    <t>שינוע ציוד</t>
  </si>
  <si>
    <t>כיבוד לפגישה</t>
  </si>
  <si>
    <t xml:space="preserve">טלפונים ניידים למגן </t>
  </si>
  <si>
    <t>סה"כ עלות משלחת כוללת בניכוי עלויות אבטחה (₪)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</si>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</sst>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15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b/>
      <sz val="14"/>
      <color theme="0"/>
      <name val="David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b/>
      <sz val="11"/>
      <color rgb="FFFF0000"/>
      <name val="Arial"/>
      <family val="2"/>
      <charset val="177"/>
      <scheme val="minor"/>
    </font>
    <font>
      <b/>
      <sz val="12"/>
      <color rgb="FFFF0000"/>
      <name val="David"/>
      <family val="2"/>
    </font>
    <font>
      <sz val="12"/>
      <name val="David"/>
      <family val="2"/>
    </font>
    <font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wrapText="1" readingOrder="2"/>
    </xf>
    <xf numFmtId="4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0" borderId="0" xfId="0" applyFont="1"/>
    <xf numFmtId="0" fontId="2" fillId="0" borderId="1" xfId="0" applyFont="1" applyFill="1" applyBorder="1" applyAlignment="1">
      <alignment horizontal="right" vertical="center" readingOrder="2"/>
    </xf>
    <xf numFmtId="0" fontId="3" fillId="0" borderId="1" xfId="0" applyFont="1" applyBorder="1"/>
    <xf numFmtId="4" fontId="2" fillId="0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right" vertical="center" readingOrder="2"/>
    </xf>
    <xf numFmtId="4" fontId="3" fillId="0" borderId="1" xfId="0" applyNumberFormat="1" applyFont="1" applyBorder="1"/>
    <xf numFmtId="164" fontId="0" fillId="0" borderId="0" xfId="0" applyNumberFormat="1"/>
    <xf numFmtId="4" fontId="2" fillId="0" borderId="1" xfId="0" applyNumberFormat="1" applyFont="1" applyFill="1" applyBorder="1" applyAlignment="1">
      <alignment horizontal="right" vertical="center" readingOrder="2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8" fillId="0" borderId="0" xfId="0" applyFont="1"/>
    <xf numFmtId="0" fontId="10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4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Fill="1"/>
    <xf numFmtId="0" fontId="12" fillId="0" borderId="0" xfId="0" applyFont="1"/>
    <xf numFmtId="4" fontId="2" fillId="5" borderId="1" xfId="0" applyNumberFormat="1" applyFont="1" applyFill="1" applyBorder="1" applyAlignment="1">
      <alignment horizontal="center" vertical="center" readingOrder="1"/>
    </xf>
    <xf numFmtId="4" fontId="1" fillId="5" borderId="1" xfId="0" applyNumberFormat="1" applyFont="1" applyFill="1" applyBorder="1" applyAlignment="1">
      <alignment horizontal="center" vertical="center" readingOrder="1"/>
    </xf>
    <xf numFmtId="4" fontId="9" fillId="5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3" fillId="0" borderId="1" xfId="0" applyFont="1" applyFill="1" applyBorder="1"/>
    <xf numFmtId="4" fontId="13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4" fontId="13" fillId="6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7B9-998E-43E6-8B9C-CFA419AB79BE}">
  <sheetPr>
    <pageSetUpPr fitToPage="1"/>
  </sheetPr>
  <dimension ref="A1:C19"/>
  <sheetViews>
    <sheetView rightToLeft="1" tabSelected="1" zoomScale="130" zoomScaleNormal="130" workbookViewId="0">
      <selection activeCell="A3" sqref="A1:A1048576"/>
    </sheetView>
  </sheetViews>
  <sheetFormatPr defaultRowHeight="13.8" x14ac:dyDescent="0.25"/>
  <cols>
    <col min="1" max="1" width="34.8984375" bestFit="1" customWidth="1"/>
    <col min="2" max="2" width="24" customWidth="1"/>
    <col min="3" max="3" width="24.8984375" bestFit="1" customWidth="1"/>
    <col min="6" max="6" width="12.19921875" bestFit="1" customWidth="1"/>
    <col min="7" max="7" width="12.3984375" bestFit="1" customWidth="1"/>
  </cols>
  <sheetData>
    <row r="1" spans="1:3" ht="18" x14ac:dyDescent="0.35">
      <c r="A1" s="43" t="s">
        <v>23</v>
      </c>
      <c r="B1" s="43"/>
      <c r="C1" s="43"/>
    </row>
    <row r="2" spans="1:3" ht="15.6" x14ac:dyDescent="0.25">
      <c r="A2" s="44" t="s">
        <v>6</v>
      </c>
      <c r="B2" s="44"/>
      <c r="C2" s="44"/>
    </row>
    <row r="3" spans="1:3" s="21" customFormat="1" ht="15.6" x14ac:dyDescent="0.25">
      <c r="A3" s="22" t="s">
        <v>0</v>
      </c>
      <c r="B3" s="23" t="s">
        <v>1</v>
      </c>
      <c r="C3" s="22" t="s">
        <v>2</v>
      </c>
    </row>
    <row r="4" spans="1:3" ht="31.2" x14ac:dyDescent="0.25">
      <c r="A4" s="1" t="s">
        <v>16</v>
      </c>
      <c r="B4" s="4">
        <v>0</v>
      </c>
      <c r="C4" s="3" t="s">
        <v>51</v>
      </c>
    </row>
    <row r="5" spans="1:3" ht="15.6" x14ac:dyDescent="0.25">
      <c r="A5" s="1" t="s">
        <v>29</v>
      </c>
      <c r="B5" s="4">
        <v>2379.3000000000002</v>
      </c>
      <c r="C5" s="3"/>
    </row>
    <row r="6" spans="1:3" ht="15.6" x14ac:dyDescent="0.25">
      <c r="A6" s="1" t="s">
        <v>17</v>
      </c>
      <c r="B6" s="4">
        <v>2379.3000000000002</v>
      </c>
      <c r="C6" s="3"/>
    </row>
    <row r="7" spans="1:3" ht="15.6" x14ac:dyDescent="0.25">
      <c r="A7" s="1" t="s">
        <v>30</v>
      </c>
      <c r="B7" s="4">
        <v>2281.79</v>
      </c>
      <c r="C7" s="3"/>
    </row>
    <row r="8" spans="1:3" ht="15.6" x14ac:dyDescent="0.25">
      <c r="A8" s="1" t="s">
        <v>31</v>
      </c>
      <c r="B8" s="4">
        <v>2761.25</v>
      </c>
      <c r="C8" s="3"/>
    </row>
    <row r="9" spans="1:3" ht="15.6" x14ac:dyDescent="0.25">
      <c r="A9" s="1" t="s">
        <v>3</v>
      </c>
      <c r="B9" s="4">
        <f>915.85*2</f>
        <v>1831.7</v>
      </c>
      <c r="C9" s="3"/>
    </row>
    <row r="10" spans="1:3" ht="15.6" x14ac:dyDescent="0.25">
      <c r="A10" s="1" t="s">
        <v>12</v>
      </c>
      <c r="B10" s="30"/>
      <c r="C10" s="3"/>
    </row>
    <row r="11" spans="1:3" ht="15.6" x14ac:dyDescent="0.25">
      <c r="A11" s="14" t="s">
        <v>7</v>
      </c>
      <c r="B11" s="31"/>
      <c r="C11" s="5"/>
    </row>
    <row r="12" spans="1:3" ht="15.6" x14ac:dyDescent="0.25">
      <c r="A12" s="44" t="s">
        <v>8</v>
      </c>
      <c r="B12" s="44"/>
      <c r="C12" s="44"/>
    </row>
    <row r="13" spans="1:3" ht="15.6" x14ac:dyDescent="0.25">
      <c r="A13" s="14" t="s">
        <v>24</v>
      </c>
      <c r="B13" s="31"/>
      <c r="C13" s="5"/>
    </row>
    <row r="14" spans="1:3" ht="15.6" x14ac:dyDescent="0.25">
      <c r="A14" s="44" t="s">
        <v>18</v>
      </c>
      <c r="B14" s="44"/>
      <c r="C14" s="44"/>
    </row>
    <row r="15" spans="1:3" ht="15.6" x14ac:dyDescent="0.25">
      <c r="A15" s="7" t="s">
        <v>4</v>
      </c>
      <c r="B15" s="9">
        <v>53006.626139869295</v>
      </c>
      <c r="C15" s="17"/>
    </row>
    <row r="16" spans="1:3" ht="15.6" x14ac:dyDescent="0.3">
      <c r="A16" s="8" t="s">
        <v>5</v>
      </c>
      <c r="B16" s="12">
        <v>24153.293908809039</v>
      </c>
      <c r="C16" s="17"/>
    </row>
    <row r="17" spans="1:3" ht="15.6" x14ac:dyDescent="0.3">
      <c r="A17" s="8" t="s">
        <v>9</v>
      </c>
      <c r="B17" s="9">
        <v>4156.9873150703525</v>
      </c>
      <c r="C17" s="17"/>
    </row>
    <row r="18" spans="1:3" ht="15.6" x14ac:dyDescent="0.3">
      <c r="A18" s="8" t="s">
        <v>19</v>
      </c>
      <c r="B18" s="9">
        <v>2689.3926362513007</v>
      </c>
      <c r="C18" s="17"/>
    </row>
    <row r="19" spans="1:3" ht="15.6" x14ac:dyDescent="0.3">
      <c r="A19" s="13" t="s">
        <v>63</v>
      </c>
      <c r="B19" s="10">
        <v>95639</v>
      </c>
      <c r="C19" s="15"/>
    </row>
  </sheetData>
  <mergeCells count="4">
    <mergeCell ref="A1:C1"/>
    <mergeCell ref="A2:C2"/>
    <mergeCell ref="A12:C12"/>
    <mergeCell ref="A14:C14"/>
  </mergeCells>
  <pageMargins left="0.7" right="0.7" top="0.75" bottom="0.75" header="0.3" footer="0.3"/>
  <pageSetup paperSize="9" scale="96" fitToHeight="0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0F04-65C0-4D82-903B-E00CA7EC2B1E}">
  <sheetPr>
    <pageSetUpPr fitToPage="1"/>
  </sheetPr>
  <dimension ref="A1:F49"/>
  <sheetViews>
    <sheetView rightToLeft="1" topLeftCell="A22" zoomScaleNormal="100" workbookViewId="0">
      <selection activeCell="A47" sqref="A47"/>
    </sheetView>
  </sheetViews>
  <sheetFormatPr defaultRowHeight="13.8" x14ac:dyDescent="0.25"/>
  <cols>
    <col min="1" max="1" width="37.69921875" customWidth="1"/>
    <col min="2" max="2" width="24" style="11" customWidth="1"/>
    <col min="3" max="3" width="24.8984375" bestFit="1" customWidth="1"/>
    <col min="5" max="5" width="17.3984375" customWidth="1"/>
    <col min="6" max="7" width="12.3984375" bestFit="1" customWidth="1"/>
  </cols>
  <sheetData>
    <row r="1" spans="1:6" ht="18" x14ac:dyDescent="0.35">
      <c r="A1" s="43" t="s">
        <v>25</v>
      </c>
      <c r="B1" s="43"/>
      <c r="C1" s="43"/>
    </row>
    <row r="2" spans="1:6" ht="15.6" x14ac:dyDescent="0.25">
      <c r="A2" s="44" t="s">
        <v>6</v>
      </c>
      <c r="B2" s="44"/>
      <c r="C2" s="44"/>
    </row>
    <row r="3" spans="1:6" ht="15.6" x14ac:dyDescent="0.25">
      <c r="A3" s="1" t="s">
        <v>0</v>
      </c>
      <c r="B3" s="2" t="s">
        <v>1</v>
      </c>
      <c r="C3" s="1" t="s">
        <v>2</v>
      </c>
    </row>
    <row r="4" spans="1:6" ht="31.2" x14ac:dyDescent="0.25">
      <c r="A4" s="1" t="s">
        <v>20</v>
      </c>
      <c r="B4" s="4">
        <v>0</v>
      </c>
      <c r="C4" s="3" t="s">
        <v>55</v>
      </c>
    </row>
    <row r="5" spans="1:6" ht="15.6" x14ac:dyDescent="0.25">
      <c r="A5" s="1" t="s">
        <v>14</v>
      </c>
      <c r="B5" s="4">
        <f>19118.93+955.53+2849.38</f>
        <v>22923.84</v>
      </c>
      <c r="C5" s="3"/>
    </row>
    <row r="6" spans="1:6" ht="15.6" x14ac:dyDescent="0.25">
      <c r="A6" s="1" t="s">
        <v>32</v>
      </c>
      <c r="B6" s="4">
        <f>8953.71+1550.09+955.52</f>
        <v>11459.32</v>
      </c>
      <c r="C6" s="3"/>
    </row>
    <row r="7" spans="1:6" ht="15.6" x14ac:dyDescent="0.25">
      <c r="A7" s="1" t="s">
        <v>15</v>
      </c>
      <c r="B7" s="4">
        <f>8344.61+1550.09+955.52+1084.79+4657.76</f>
        <v>16592.770000000004</v>
      </c>
      <c r="C7" s="3"/>
    </row>
    <row r="8" spans="1:6" ht="15.6" x14ac:dyDescent="0.25">
      <c r="A8" s="1" t="s">
        <v>33</v>
      </c>
      <c r="B8" s="4">
        <f>1550.09+13427.96+955.52</f>
        <v>15933.57</v>
      </c>
      <c r="C8" s="3"/>
    </row>
    <row r="9" spans="1:6" ht="15.6" x14ac:dyDescent="0.25">
      <c r="A9" s="1" t="s">
        <v>17</v>
      </c>
      <c r="B9" s="4">
        <f>1550.09+955.52+6711.59+43.48</f>
        <v>9260.68</v>
      </c>
      <c r="C9" s="3"/>
    </row>
    <row r="10" spans="1:6" ht="15.6" x14ac:dyDescent="0.25">
      <c r="A10" s="1" t="s">
        <v>3</v>
      </c>
      <c r="B10" s="4">
        <f>943.43+943.28</f>
        <v>1886.71</v>
      </c>
      <c r="C10" s="3"/>
    </row>
    <row r="11" spans="1:6" ht="15.6" x14ac:dyDescent="0.25">
      <c r="A11" s="1" t="s">
        <v>12</v>
      </c>
      <c r="B11" s="30"/>
      <c r="C11" s="3"/>
    </row>
    <row r="12" spans="1:6" ht="15.6" x14ac:dyDescent="0.25">
      <c r="A12" s="14" t="s">
        <v>7</v>
      </c>
      <c r="B12" s="31"/>
      <c r="C12" s="5"/>
      <c r="F12" s="16"/>
    </row>
    <row r="13" spans="1:6" ht="15.6" x14ac:dyDescent="0.25">
      <c r="A13" s="44" t="s">
        <v>8</v>
      </c>
      <c r="B13" s="44"/>
      <c r="C13" s="44"/>
    </row>
    <row r="14" spans="1:6" ht="15.6" x14ac:dyDescent="0.25">
      <c r="A14" s="14" t="s">
        <v>26</v>
      </c>
      <c r="B14" s="31"/>
      <c r="C14" s="5"/>
    </row>
    <row r="15" spans="1:6" ht="15.6" x14ac:dyDescent="0.25">
      <c r="A15" s="44" t="s">
        <v>18</v>
      </c>
      <c r="B15" s="44"/>
      <c r="C15" s="44"/>
    </row>
    <row r="16" spans="1:6" ht="15.6" x14ac:dyDescent="0.25">
      <c r="A16" s="45" t="s">
        <v>34</v>
      </c>
      <c r="B16" s="46"/>
      <c r="C16" s="47"/>
    </row>
    <row r="17" spans="1:5" ht="15.6" x14ac:dyDescent="0.25">
      <c r="A17" s="7" t="s">
        <v>4</v>
      </c>
      <c r="B17" s="9">
        <v>51785.340216303724</v>
      </c>
      <c r="C17" s="17"/>
    </row>
    <row r="18" spans="1:5" ht="15.6" x14ac:dyDescent="0.3">
      <c r="A18" s="8" t="s">
        <v>5</v>
      </c>
      <c r="B18" s="12">
        <v>60587.384053069247</v>
      </c>
      <c r="C18" s="17"/>
    </row>
    <row r="19" spans="1:5" ht="15.6" x14ac:dyDescent="0.3">
      <c r="A19" s="8" t="s">
        <v>9</v>
      </c>
      <c r="B19" s="9">
        <v>3660.0000152875627</v>
      </c>
      <c r="C19" s="17"/>
    </row>
    <row r="20" spans="1:5" ht="15.6" x14ac:dyDescent="0.3">
      <c r="A20" s="8" t="s">
        <v>35</v>
      </c>
      <c r="B20" s="9">
        <v>5276.4756220394684</v>
      </c>
      <c r="C20" s="17"/>
    </row>
    <row r="21" spans="1:5" ht="15.6" x14ac:dyDescent="0.3">
      <c r="A21" s="8" t="s">
        <v>19</v>
      </c>
      <c r="B21" s="9">
        <v>3012.1800125816644</v>
      </c>
      <c r="C21" s="17"/>
    </row>
    <row r="22" spans="1:5" ht="15.6" x14ac:dyDescent="0.3">
      <c r="A22" s="8" t="s">
        <v>11</v>
      </c>
      <c r="B22" s="30"/>
      <c r="C22" s="17"/>
    </row>
    <row r="23" spans="1:5" s="21" customFormat="1" ht="15.6" x14ac:dyDescent="0.3">
      <c r="A23" s="18" t="s">
        <v>36</v>
      </c>
      <c r="B23" s="32"/>
      <c r="C23" s="17"/>
      <c r="E23"/>
    </row>
    <row r="24" spans="1:5" ht="15.6" x14ac:dyDescent="0.25">
      <c r="A24" s="45" t="s">
        <v>37</v>
      </c>
      <c r="B24" s="46"/>
      <c r="C24" s="47"/>
    </row>
    <row r="25" spans="1:5" ht="15.6" x14ac:dyDescent="0.3">
      <c r="A25" s="7" t="s">
        <v>4</v>
      </c>
      <c r="B25" s="12">
        <v>28755.970746385752</v>
      </c>
      <c r="C25" s="15"/>
      <c r="D25" s="6"/>
    </row>
    <row r="26" spans="1:5" ht="15.6" x14ac:dyDescent="0.3">
      <c r="A26" s="8" t="s">
        <v>5</v>
      </c>
      <c r="B26" s="12">
        <v>33729.5536795628</v>
      </c>
      <c r="C26" s="15"/>
      <c r="D26" s="6"/>
    </row>
    <row r="27" spans="1:5" ht="15.6" x14ac:dyDescent="0.3">
      <c r="A27" s="8" t="s">
        <v>19</v>
      </c>
      <c r="B27" s="12">
        <v>9847.5212006981001</v>
      </c>
      <c r="C27" s="15"/>
      <c r="D27" s="6"/>
    </row>
    <row r="28" spans="1:5" ht="15.6" x14ac:dyDescent="0.3">
      <c r="A28" s="8" t="s">
        <v>11</v>
      </c>
      <c r="B28" s="34"/>
      <c r="C28" s="15"/>
      <c r="D28" s="6"/>
    </row>
    <row r="29" spans="1:5" ht="15.6" x14ac:dyDescent="0.3">
      <c r="A29" s="18" t="s">
        <v>38</v>
      </c>
      <c r="B29" s="33"/>
      <c r="C29" s="15"/>
      <c r="D29" s="6"/>
    </row>
    <row r="30" spans="1:5" ht="15.6" x14ac:dyDescent="0.3">
      <c r="A30" s="45" t="s">
        <v>13</v>
      </c>
      <c r="B30" s="46"/>
      <c r="C30" s="47"/>
      <c r="D30" s="6"/>
    </row>
    <row r="31" spans="1:5" ht="15.6" x14ac:dyDescent="0.3">
      <c r="A31" s="7" t="s">
        <v>4</v>
      </c>
      <c r="B31" s="12">
        <f>29033.11</f>
        <v>29033.11</v>
      </c>
      <c r="C31" s="15"/>
      <c r="D31" s="6"/>
    </row>
    <row r="32" spans="1:5" ht="15.6" x14ac:dyDescent="0.3">
      <c r="A32" s="8" t="s">
        <v>5</v>
      </c>
      <c r="B32" s="12">
        <f>28776.35+4241.94-957.18</f>
        <v>32061.11</v>
      </c>
      <c r="C32" s="15"/>
      <c r="D32" s="6"/>
    </row>
    <row r="33" spans="1:5" ht="15.6" x14ac:dyDescent="0.3">
      <c r="A33" s="8" t="s">
        <v>9</v>
      </c>
      <c r="B33" s="12">
        <v>3454.02</v>
      </c>
      <c r="C33" s="15"/>
      <c r="D33" s="6"/>
    </row>
    <row r="34" spans="1:5" ht="15.6" x14ac:dyDescent="0.3">
      <c r="A34" s="8" t="s">
        <v>39</v>
      </c>
      <c r="B34" s="12">
        <v>1435.41</v>
      </c>
      <c r="C34" s="15"/>
      <c r="D34" s="6"/>
      <c r="E34" s="40"/>
    </row>
    <row r="35" spans="1:5" ht="15.6" x14ac:dyDescent="0.3">
      <c r="A35" s="18" t="s">
        <v>22</v>
      </c>
      <c r="B35" s="35">
        <v>65983.649999999994</v>
      </c>
      <c r="C35" s="15"/>
      <c r="D35" s="6"/>
      <c r="E35" s="40"/>
    </row>
    <row r="36" spans="1:5" ht="15.6" x14ac:dyDescent="0.3">
      <c r="A36" s="45" t="s">
        <v>10</v>
      </c>
      <c r="B36" s="46"/>
      <c r="C36" s="47"/>
      <c r="D36" s="29"/>
      <c r="E36" s="40"/>
    </row>
    <row r="37" spans="1:5" ht="15.6" x14ac:dyDescent="0.3">
      <c r="A37" s="38" t="s">
        <v>4</v>
      </c>
      <c r="B37" s="37">
        <v>56187.416765345697</v>
      </c>
      <c r="C37" s="36"/>
      <c r="D37" s="29"/>
      <c r="E37" s="40"/>
    </row>
    <row r="38" spans="1:5" ht="15.6" x14ac:dyDescent="0.3">
      <c r="A38" s="39" t="s">
        <v>57</v>
      </c>
      <c r="B38" s="37">
        <v>89560.350677982933</v>
      </c>
      <c r="C38" s="36"/>
      <c r="D38" s="29"/>
      <c r="E38" s="41"/>
    </row>
    <row r="39" spans="1:5" ht="15.6" x14ac:dyDescent="0.3">
      <c r="A39" s="39" t="s">
        <v>58</v>
      </c>
      <c r="B39" s="37">
        <v>11728.926088789422</v>
      </c>
      <c r="C39" s="36"/>
      <c r="D39" s="29"/>
    </row>
    <row r="40" spans="1:5" ht="15.6" x14ac:dyDescent="0.3">
      <c r="A40" s="39" t="s">
        <v>39</v>
      </c>
      <c r="B40" s="37">
        <v>1479.2659311982263</v>
      </c>
      <c r="C40" s="36"/>
      <c r="D40" s="29"/>
    </row>
    <row r="41" spans="1:5" ht="15.6" x14ac:dyDescent="0.3">
      <c r="A41" s="39" t="s">
        <v>59</v>
      </c>
      <c r="B41" s="42"/>
      <c r="C41" s="36"/>
      <c r="D41" s="29"/>
    </row>
    <row r="42" spans="1:5" ht="15.6" x14ac:dyDescent="0.3">
      <c r="A42" s="39" t="s">
        <v>60</v>
      </c>
      <c r="B42" s="37">
        <v>61.977960469180836</v>
      </c>
      <c r="C42" s="36"/>
      <c r="D42" s="29"/>
    </row>
    <row r="43" spans="1:5" ht="15.6" x14ac:dyDescent="0.3">
      <c r="A43" s="39" t="s">
        <v>61</v>
      </c>
      <c r="B43" s="37">
        <v>398.57103301723203</v>
      </c>
      <c r="C43" s="36"/>
      <c r="D43" s="29"/>
    </row>
    <row r="44" spans="1:5" ht="15.6" x14ac:dyDescent="0.3">
      <c r="A44" s="39" t="s">
        <v>19</v>
      </c>
      <c r="B44" s="37">
        <v>676.59273512189088</v>
      </c>
      <c r="C44" s="36"/>
      <c r="D44" s="29"/>
    </row>
    <row r="45" spans="1:5" ht="15.6" x14ac:dyDescent="0.3">
      <c r="A45" s="39" t="s">
        <v>62</v>
      </c>
      <c r="B45" s="34"/>
      <c r="C45" s="8"/>
      <c r="D45" s="6"/>
    </row>
    <row r="46" spans="1:5" ht="15.6" x14ac:dyDescent="0.3">
      <c r="A46" s="13" t="s">
        <v>21</v>
      </c>
      <c r="B46" s="34"/>
      <c r="C46" s="8"/>
      <c r="D46" s="6"/>
    </row>
    <row r="47" spans="1:5" ht="15.6" x14ac:dyDescent="0.3">
      <c r="A47" s="13" t="s">
        <v>63</v>
      </c>
      <c r="B47" s="10">
        <v>500788</v>
      </c>
      <c r="C47" s="15"/>
      <c r="D47" s="6"/>
    </row>
    <row r="48" spans="1:5" ht="15.6" x14ac:dyDescent="0.3">
      <c r="A48" s="6"/>
      <c r="B48" s="24"/>
      <c r="C48" s="6"/>
      <c r="D48" s="6"/>
    </row>
    <row r="49" spans="1:4" ht="15.6" x14ac:dyDescent="0.3">
      <c r="A49" s="6"/>
      <c r="B49" s="24"/>
      <c r="C49" s="6"/>
      <c r="D49" s="6"/>
    </row>
  </sheetData>
  <mergeCells count="8">
    <mergeCell ref="A36:C36"/>
    <mergeCell ref="A1:C1"/>
    <mergeCell ref="A2:C2"/>
    <mergeCell ref="A13:C13"/>
    <mergeCell ref="A15:C15"/>
    <mergeCell ref="A16:C16"/>
    <mergeCell ref="A30:C30"/>
    <mergeCell ref="A24:C24"/>
  </mergeCells>
  <pageMargins left="0.7" right="0.7" top="0.75" bottom="0.75" header="0.3" footer="0.3"/>
  <pageSetup paperSize="9" scale="73" fitToHeight="0"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8367-FCE8-423E-BAE6-1B66CBF34911}">
  <sheetPr>
    <pageSetUpPr fitToPage="1"/>
  </sheetPr>
  <dimension ref="A1:F36"/>
  <sheetViews>
    <sheetView rightToLeft="1" zoomScaleNormal="100" workbookViewId="0">
      <selection sqref="A1:C1"/>
    </sheetView>
  </sheetViews>
  <sheetFormatPr defaultRowHeight="13.8" x14ac:dyDescent="0.25"/>
  <cols>
    <col min="1" max="1" width="45" customWidth="1"/>
    <col min="2" max="2" width="24" customWidth="1"/>
    <col min="3" max="3" width="24.8984375" bestFit="1" customWidth="1"/>
    <col min="5" max="5" width="9.8984375" bestFit="1" customWidth="1"/>
    <col min="6" max="6" width="12.19921875" bestFit="1" customWidth="1"/>
    <col min="7" max="7" width="12.3984375" bestFit="1" customWidth="1"/>
  </cols>
  <sheetData>
    <row r="1" spans="1:6" ht="18" x14ac:dyDescent="0.35">
      <c r="A1" s="43" t="s">
        <v>27</v>
      </c>
      <c r="B1" s="43"/>
      <c r="C1" s="43"/>
    </row>
    <row r="2" spans="1:6" ht="15.6" x14ac:dyDescent="0.25">
      <c r="A2" s="44" t="s">
        <v>6</v>
      </c>
      <c r="B2" s="44"/>
      <c r="C2" s="44"/>
    </row>
    <row r="3" spans="1:6" ht="15.6" x14ac:dyDescent="0.25">
      <c r="A3" s="1" t="s">
        <v>0</v>
      </c>
      <c r="B3" s="2" t="s">
        <v>1</v>
      </c>
      <c r="C3" s="1" t="s">
        <v>2</v>
      </c>
    </row>
    <row r="4" spans="1:6" s="21" customFormat="1" ht="31.2" x14ac:dyDescent="0.25">
      <c r="A4" s="1" t="s">
        <v>20</v>
      </c>
      <c r="B4" s="4">
        <v>0</v>
      </c>
      <c r="C4" s="3" t="s">
        <v>54</v>
      </c>
    </row>
    <row r="5" spans="1:6" s="21" customFormat="1" ht="15.6" x14ac:dyDescent="0.25">
      <c r="A5" s="1" t="s">
        <v>33</v>
      </c>
      <c r="B5" s="4">
        <f>7657.86</f>
        <v>7657.86</v>
      </c>
      <c r="C5" s="3"/>
    </row>
    <row r="6" spans="1:6" s="21" customFormat="1" ht="15.6" x14ac:dyDescent="0.25">
      <c r="A6" s="1" t="s">
        <v>17</v>
      </c>
      <c r="B6" s="4">
        <f>7661.09</f>
        <v>7661.09</v>
      </c>
      <c r="C6" s="3"/>
      <c r="D6" s="28"/>
    </row>
    <row r="7" spans="1:6" s="21" customFormat="1" ht="15.6" x14ac:dyDescent="0.25">
      <c r="A7" s="1" t="s">
        <v>48</v>
      </c>
      <c r="B7" s="4">
        <f>3672.27</f>
        <v>3672.27</v>
      </c>
      <c r="C7" s="3"/>
    </row>
    <row r="8" spans="1:6" s="21" customFormat="1" ht="15.6" x14ac:dyDescent="0.25">
      <c r="A8" s="1" t="s">
        <v>49</v>
      </c>
      <c r="B8" s="4">
        <f>7661.09</f>
        <v>7661.09</v>
      </c>
      <c r="C8" s="3"/>
    </row>
    <row r="9" spans="1:6" s="21" customFormat="1" ht="15.6" x14ac:dyDescent="0.25">
      <c r="A9" s="1" t="s">
        <v>15</v>
      </c>
      <c r="B9" s="4">
        <f>6728.72+2136.92+1314.86</f>
        <v>10180.5</v>
      </c>
      <c r="C9" s="3"/>
    </row>
    <row r="10" spans="1:6" s="21" customFormat="1" ht="15.6" x14ac:dyDescent="0.25">
      <c r="A10" s="7" t="s">
        <v>47</v>
      </c>
      <c r="B10" s="4">
        <f>6943.18</f>
        <v>6943.18</v>
      </c>
      <c r="C10" s="3"/>
    </row>
    <row r="11" spans="1:6" ht="15.6" x14ac:dyDescent="0.25">
      <c r="A11" s="1" t="s">
        <v>50</v>
      </c>
      <c r="B11" s="4">
        <f>1155.96</f>
        <v>1155.96</v>
      </c>
      <c r="C11" s="3"/>
      <c r="E11" s="21"/>
      <c r="F11" s="21"/>
    </row>
    <row r="12" spans="1:6" s="21" customFormat="1" ht="15.6" x14ac:dyDescent="0.25">
      <c r="A12" s="1" t="s">
        <v>3</v>
      </c>
      <c r="B12" s="4">
        <v>1727.73</v>
      </c>
      <c r="C12" s="3"/>
    </row>
    <row r="13" spans="1:6" ht="15.6" x14ac:dyDescent="0.25">
      <c r="A13" s="1" t="s">
        <v>12</v>
      </c>
      <c r="B13" s="30"/>
      <c r="C13" s="3"/>
      <c r="E13" s="21"/>
      <c r="F13" s="21"/>
    </row>
    <row r="14" spans="1:6" ht="15.6" x14ac:dyDescent="0.25">
      <c r="A14" s="14" t="s">
        <v>7</v>
      </c>
      <c r="B14" s="31"/>
      <c r="C14" s="5"/>
      <c r="D14" s="25"/>
      <c r="E14" s="21"/>
      <c r="F14" s="21"/>
    </row>
    <row r="15" spans="1:6" ht="15.6" x14ac:dyDescent="0.25">
      <c r="A15" s="44" t="s">
        <v>8</v>
      </c>
      <c r="B15" s="44"/>
      <c r="C15" s="44"/>
      <c r="E15" s="21"/>
      <c r="F15" s="21"/>
    </row>
    <row r="16" spans="1:6" ht="15.6" x14ac:dyDescent="0.25">
      <c r="A16" s="14" t="s">
        <v>28</v>
      </c>
      <c r="B16" s="31"/>
      <c r="C16" s="5"/>
      <c r="E16" s="21"/>
      <c r="F16" s="21"/>
    </row>
    <row r="17" spans="1:6" ht="15.6" x14ac:dyDescent="0.25">
      <c r="A17" s="44" t="s">
        <v>18</v>
      </c>
      <c r="B17" s="44"/>
      <c r="C17" s="44"/>
      <c r="E17" s="21"/>
      <c r="F17" s="21"/>
    </row>
    <row r="18" spans="1:6" ht="15.6" x14ac:dyDescent="0.25">
      <c r="A18" s="45" t="s">
        <v>45</v>
      </c>
      <c r="B18" s="46"/>
      <c r="C18" s="47"/>
      <c r="E18" s="21"/>
      <c r="F18" s="21"/>
    </row>
    <row r="19" spans="1:6" ht="15.6" x14ac:dyDescent="0.25">
      <c r="A19" s="7" t="s">
        <v>4</v>
      </c>
      <c r="B19" s="9">
        <f>37.94+77.88+67161.64+29957.79</f>
        <v>97235.25</v>
      </c>
      <c r="C19" s="17"/>
      <c r="E19" s="21"/>
      <c r="F19" s="21"/>
    </row>
    <row r="20" spans="1:6" ht="15.6" x14ac:dyDescent="0.3">
      <c r="A20" s="8" t="s">
        <v>5</v>
      </c>
      <c r="B20" s="12">
        <f>9285.57+14982.84+6640.64+6471.58+6471.58+6471.58</f>
        <v>50323.79</v>
      </c>
      <c r="C20" s="17"/>
      <c r="E20" s="21"/>
      <c r="F20" s="21"/>
    </row>
    <row r="21" spans="1:6" ht="15.6" x14ac:dyDescent="0.3">
      <c r="A21" s="8" t="s">
        <v>40</v>
      </c>
      <c r="B21" s="9">
        <f>8291.04</f>
        <v>8291.0400000000009</v>
      </c>
      <c r="C21" s="17"/>
      <c r="E21" s="21"/>
      <c r="F21" s="21"/>
    </row>
    <row r="22" spans="1:6" ht="15.6" x14ac:dyDescent="0.3">
      <c r="A22" s="8" t="s">
        <v>41</v>
      </c>
      <c r="B22" s="9">
        <f>1195.58+709.38</f>
        <v>1904.96</v>
      </c>
      <c r="C22" s="17"/>
      <c r="E22" s="21"/>
      <c r="F22" s="21"/>
    </row>
    <row r="23" spans="1:6" ht="15.6" x14ac:dyDescent="0.3">
      <c r="A23" s="8" t="s">
        <v>42</v>
      </c>
      <c r="B23" s="30"/>
      <c r="C23" s="17"/>
      <c r="E23" s="21"/>
      <c r="F23" s="21"/>
    </row>
    <row r="24" spans="1:6" ht="15.6" x14ac:dyDescent="0.3">
      <c r="A24" s="8" t="s">
        <v>43</v>
      </c>
      <c r="B24" s="9">
        <v>7266.42</v>
      </c>
      <c r="C24" s="17"/>
      <c r="E24" s="21"/>
      <c r="F24" s="21"/>
    </row>
    <row r="25" spans="1:6" ht="15.6" x14ac:dyDescent="0.3">
      <c r="A25" s="8" t="s">
        <v>44</v>
      </c>
      <c r="B25" s="9">
        <v>4892.82</v>
      </c>
      <c r="C25" s="17"/>
      <c r="E25" s="21"/>
      <c r="F25" s="21"/>
    </row>
    <row r="26" spans="1:6" s="21" customFormat="1" ht="15.6" x14ac:dyDescent="0.3">
      <c r="A26" s="18" t="s">
        <v>46</v>
      </c>
      <c r="B26" s="32"/>
      <c r="C26" s="20"/>
    </row>
    <row r="27" spans="1:6" ht="15.6" x14ac:dyDescent="0.25">
      <c r="A27" s="45" t="s">
        <v>52</v>
      </c>
      <c r="B27" s="46"/>
      <c r="C27" s="47"/>
      <c r="E27" s="21"/>
      <c r="F27" s="21"/>
    </row>
    <row r="28" spans="1:6" ht="15.6" x14ac:dyDescent="0.3">
      <c r="A28" s="7" t="s">
        <v>4</v>
      </c>
      <c r="B28" s="9">
        <f>21686.4+19121.25</f>
        <v>40807.65</v>
      </c>
      <c r="C28" s="17"/>
      <c r="D28" s="6"/>
      <c r="E28" s="21"/>
      <c r="F28" s="21"/>
    </row>
    <row r="29" spans="1:6" ht="15.6" x14ac:dyDescent="0.3">
      <c r="A29" s="8" t="s">
        <v>5</v>
      </c>
      <c r="B29" s="12">
        <f>5579.22+1859.74+1859.74+1859.74+1859.74+3013.64+1859.74+7186.39+3189.46+3189.46+3189.46+3080.17+3080.17+5920.33</f>
        <v>46727</v>
      </c>
      <c r="C29" s="17"/>
      <c r="E29" s="21"/>
      <c r="F29" s="21"/>
    </row>
    <row r="30" spans="1:6" ht="15.6" x14ac:dyDescent="0.3">
      <c r="A30" s="8" t="s">
        <v>40</v>
      </c>
      <c r="B30" s="9">
        <f>998.18+1897.53</f>
        <v>2895.71</v>
      </c>
      <c r="C30" s="17"/>
      <c r="E30" s="21"/>
      <c r="F30" s="21"/>
    </row>
    <row r="31" spans="1:6" ht="15.6" x14ac:dyDescent="0.3">
      <c r="A31" s="8" t="s">
        <v>19</v>
      </c>
      <c r="B31" s="9">
        <f>196.92+797.3+521.18+46.67+526.27+469.84+254.97+869.34</f>
        <v>3682.4900000000002</v>
      </c>
      <c r="C31" s="17"/>
      <c r="E31" s="21"/>
      <c r="F31" s="21"/>
    </row>
    <row r="32" spans="1:6" ht="15.6" x14ac:dyDescent="0.3">
      <c r="A32" s="8" t="s">
        <v>53</v>
      </c>
      <c r="B32" s="9">
        <f>1184.62</f>
        <v>1184.6199999999999</v>
      </c>
      <c r="C32" s="17"/>
      <c r="E32" s="21"/>
      <c r="F32" s="21"/>
    </row>
    <row r="33" spans="1:5" ht="15.6" x14ac:dyDescent="0.3">
      <c r="A33" s="8" t="s">
        <v>9</v>
      </c>
      <c r="B33" s="9">
        <f>5974.58</f>
        <v>5974.58</v>
      </c>
      <c r="C33" s="17"/>
      <c r="E33" s="25" t="s">
        <v>64</v>
      </c>
    </row>
    <row r="34" spans="1:5" ht="15.6" x14ac:dyDescent="0.3">
      <c r="A34" s="13" t="s">
        <v>56</v>
      </c>
      <c r="B34" s="33"/>
      <c r="C34" s="26"/>
    </row>
    <row r="35" spans="1:5" ht="15.6" x14ac:dyDescent="0.3">
      <c r="A35" s="18" t="s">
        <v>63</v>
      </c>
      <c r="B35" s="19">
        <v>317846</v>
      </c>
      <c r="C35" s="8"/>
    </row>
    <row r="36" spans="1:5" x14ac:dyDescent="0.25">
      <c r="A36" s="21"/>
      <c r="B36" s="27"/>
    </row>
  </sheetData>
  <mergeCells count="6">
    <mergeCell ref="A27:C27"/>
    <mergeCell ref="A1:C1"/>
    <mergeCell ref="A2:C2"/>
    <mergeCell ref="A15:C15"/>
    <mergeCell ref="A17:C17"/>
    <mergeCell ref="A18:C18"/>
  </mergeCells>
  <pageMargins left="0.7" right="0.7" top="0.75" bottom="0.75" header="0.3" footer="0.3"/>
  <pageSetup paperSize="9" scale="65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דובאי</vt:lpstr>
      <vt:lpstr>ארהב - מרץ</vt:lpstr>
      <vt:lpstr>צרפת איטליה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User</cp:lastModifiedBy>
  <cp:lastPrinted>2024-10-29T11:20:57Z</cp:lastPrinted>
  <dcterms:created xsi:type="dcterms:W3CDTF">2024-03-12T10:22:27Z</dcterms:created>
  <dcterms:modified xsi:type="dcterms:W3CDTF">2025-05-13T08:02:24Z</dcterms:modified>
</cp:coreProperties>
</file>